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5480" windowHeight="9015" tabRatio="459" activeTab="0"/>
  </bookViews>
  <sheets>
    <sheet name="PL 1 thon 21-25" sheetId="1" r:id="rId1"/>
  </sheets>
  <definedNames/>
  <calcPr fullCalcOnLoad="1"/>
</workbook>
</file>

<file path=xl/comments1.xml><?xml version="1.0" encoding="utf-8"?>
<comments xmlns="http://schemas.openxmlformats.org/spreadsheetml/2006/main">
  <authors>
    <author>User</author>
    <author>Duong Xuan Tuan</author>
  </authors>
  <commentList>
    <comment ref="M9" authorId="0">
      <text>
        <r>
          <rPr>
            <b/>
            <sz val="9"/>
            <rFont val="Tahoma"/>
            <family val="0"/>
          </rPr>
          <t>BC để 25 thôn nhưng đếm có 24 thôn (thêm thôn Kỳ bì)</t>
        </r>
      </text>
    </comment>
    <comment ref="K12" authorId="0">
      <text>
        <r>
          <rPr>
            <b/>
            <sz val="9"/>
            <rFont val="Tahoma"/>
            <family val="0"/>
          </rPr>
          <t>User: 1 thôn trùng kdckm và thôn ntm</t>
        </r>
        <r>
          <rPr>
            <sz val="9"/>
            <rFont val="Tahoma"/>
            <family val="0"/>
          </rPr>
          <t xml:space="preserve">
</t>
        </r>
      </text>
    </comment>
    <comment ref="L22" authorId="0">
      <text>
        <r>
          <rPr>
            <b/>
            <sz val="9"/>
            <rFont val="Tahoma"/>
            <family val="0"/>
          </rPr>
          <t>kể cả 14 thôn 1385 và 7 thon TB 339 va 3 thon kdckm</t>
        </r>
      </text>
    </comment>
    <comment ref="L20" authorId="0">
      <text>
        <r>
          <rPr>
            <b/>
            <sz val="9"/>
            <rFont val="Tahoma"/>
            <family val="0"/>
          </rPr>
          <t>Kể cả 13 thôn 1385; 8 thôn TB339</t>
        </r>
      </text>
    </comment>
    <comment ref="L23" authorId="0">
      <text>
        <r>
          <rPr>
            <b/>
            <sz val="9"/>
            <rFont val="Tahoma"/>
            <family val="0"/>
          </rPr>
          <t xml:space="preserve">kể cả 11 thôn TB339 (trong đó có trùng 6 thôn)
</t>
        </r>
      </text>
    </comment>
    <comment ref="L21" authorId="0">
      <text>
        <r>
          <rPr>
            <b/>
            <sz val="9"/>
            <rFont val="Tahoma"/>
            <family val="0"/>
          </rPr>
          <t xml:space="preserve">kể cả 9 thôn TB339 (1 thôn đã đạt chuẩn)
</t>
        </r>
      </text>
    </comment>
    <comment ref="M21" authorId="0">
      <text>
        <r>
          <rPr>
            <b/>
            <sz val="9"/>
            <rFont val="Tahoma"/>
            <family val="0"/>
          </rPr>
          <t>BC huyện có 1 thôn mới</t>
        </r>
      </text>
    </comment>
    <comment ref="L24" authorId="0">
      <text>
        <r>
          <rPr>
            <b/>
            <sz val="9"/>
            <rFont val="Tahoma"/>
            <family val="0"/>
          </rPr>
          <t>kể cả TB339</t>
        </r>
      </text>
    </comment>
    <comment ref="L25" authorId="0">
      <text>
        <r>
          <rPr>
            <b/>
            <sz val="9"/>
            <rFont val="Tahoma"/>
            <family val="0"/>
          </rPr>
          <t>kể cả TB339</t>
        </r>
      </text>
    </comment>
    <comment ref="L15" authorId="0">
      <text>
        <r>
          <rPr>
            <b/>
            <sz val="9"/>
            <rFont val="Tahoma"/>
            <family val="0"/>
          </rPr>
          <t>3 thôn KDCKM chưa đạt chuẩn và 3 thôn TB339 đã hỗ trợ nguồn lực</t>
        </r>
      </text>
    </comment>
    <comment ref="G15" authorId="1">
      <text>
        <r>
          <rPr>
            <b/>
            <sz val="9"/>
            <rFont val="Tahoma"/>
            <family val="0"/>
          </rPr>
          <t>trùng long thạnh đông tam hải đạt cả 2</t>
        </r>
      </text>
    </comment>
  </commentList>
</comments>
</file>

<file path=xl/sharedStrings.xml><?xml version="1.0" encoding="utf-8"?>
<sst xmlns="http://schemas.openxmlformats.org/spreadsheetml/2006/main" count="72" uniqueCount="57">
  <si>
    <t>TT</t>
  </si>
  <si>
    <t xml:space="preserve">Tam Kỳ </t>
  </si>
  <si>
    <t xml:space="preserve">Hội An </t>
  </si>
  <si>
    <t xml:space="preserve">Phú Ninh </t>
  </si>
  <si>
    <t xml:space="preserve">Thăng Bình </t>
  </si>
  <si>
    <t xml:space="preserve">Duy Xuyên </t>
  </si>
  <si>
    <t>Hiệp Đức</t>
  </si>
  <si>
    <t xml:space="preserve">Đông Giang </t>
  </si>
  <si>
    <t xml:space="preserve">Điện Bàn </t>
  </si>
  <si>
    <t xml:space="preserve">Đại Lộc </t>
  </si>
  <si>
    <t xml:space="preserve">Quế Sơn </t>
  </si>
  <si>
    <t xml:space="preserve">Núi Thành </t>
  </si>
  <si>
    <t xml:space="preserve">Nông Sơn </t>
  </si>
  <si>
    <t xml:space="preserve">Tiên Phước </t>
  </si>
  <si>
    <t xml:space="preserve">Tây Giang </t>
  </si>
  <si>
    <t xml:space="preserve">Nam Giang </t>
  </si>
  <si>
    <t xml:space="preserve">Phước Sơn </t>
  </si>
  <si>
    <t xml:space="preserve">Bắc Trà My </t>
  </si>
  <si>
    <t xml:space="preserve">Nam Trà My </t>
  </si>
  <si>
    <t>Địa phương</t>
  </si>
  <si>
    <t>Trong đó</t>
  </si>
  <si>
    <t>Chưa
 đạt chuẩn</t>
  </si>
  <si>
    <t>Cộng</t>
  </si>
  <si>
    <t xml:space="preserve">Tỷ lệ
 (%) </t>
  </si>
  <si>
    <t>xong</t>
  </si>
  <si>
    <t>Xong</t>
  </si>
  <si>
    <t>xg</t>
  </si>
  <si>
    <t>Tổng thôn xây dựng NTM
 giai đoạn 2021-2025 (lũy kế)</t>
  </si>
  <si>
    <t>so bo</t>
  </si>
  <si>
    <t xml:space="preserve">Tổng số thôn xây dựng NTM trong giai đoạn 2016-2020 </t>
  </si>
  <si>
    <t>Đã được UBND cấp huyện công nhận đạt
 chuẩn thôn NTM, khu dân cư NTM kiểu mẫu đến cuối năm 2020</t>
  </si>
  <si>
    <t>Thôn đã đạt chuẩn duy trì,
 nâng chuẩn theo bộ tiêu chí mới giai đoạn 2021-2025</t>
  </si>
  <si>
    <t>ĐVT: Thôn</t>
  </si>
  <si>
    <t xml:space="preserve">Tổng 
số xã  có quy hoạch xây dựng nông thôn mới </t>
  </si>
  <si>
    <t xml:space="preserve">Tổng
 số thôn ở các xã có quy hoạch xây dựng nông thôn mới </t>
  </si>
  <si>
    <t xml:space="preserve">Số thôn nằm trong phạm vi
 Đề án thôn khó khăn </t>
  </si>
  <si>
    <t>dong giang giảm 2</t>
  </si>
  <si>
    <t xml:space="preserve"> </t>
  </si>
  <si>
    <t>So với 
chỉ tiêu CV77</t>
  </si>
  <si>
    <t>Chỉ tiêu theo
CV77</t>
  </si>
  <si>
    <t>Số thôn mới đăng ký phấn đấu đạt chuẩn NTM giai đoạn 2021-2025</t>
  </si>
  <si>
    <t>Chỉ tiêu thôn mới
 phấn đấu đạt chuẩn NTM giai đoạn 2021-2025</t>
  </si>
  <si>
    <t>8=9+
10+11</t>
  </si>
  <si>
    <t>Thôn đã hỗ trợ nguồn lực giai đoạn 2016-2020
 nhưng chưa đạt chuẩn cần hoàn thiện theo bộ tiêu chí mới giai đoạn 2021-2025</t>
  </si>
  <si>
    <t>6=7+11</t>
  </si>
  <si>
    <t>I</t>
  </si>
  <si>
    <t>Đồng bằng</t>
  </si>
  <si>
    <t>II</t>
  </si>
  <si>
    <t>Miền núi</t>
  </si>
  <si>
    <t>Số thôn ở địa phương miền núi cần thực hiện thêm để đạt mục tiêu tại Nghị quyết 12/NQ-TU ngày 20/7/2021 của Tỉnh ủy</t>
  </si>
  <si>
    <t>80% theo NQ 12</t>
  </si>
  <si>
    <t>Số thôn ở các huyện đồng bằng đăng ký vượt chỉ tiêu (dự phòng, khi có nguồn lực bổ sung sẽ tiếp tục hỗ trợ)</t>
  </si>
  <si>
    <t>12=8/4</t>
  </si>
  <si>
    <t>Tỷ lệ (%)</t>
  </si>
  <si>
    <t>Ghi chú: Trong quá trình thực hiện UBND tỉnh sẽ điều chỉnh chỉ tiêu giữa các địa phương (huyện không thực hiện sẽ bổ sung cho huyện đăng ký thêm) để đảm bảo số thôn đạt mới giai đoạn 2021-2025 là 320 thôn</t>
  </si>
  <si>
    <t xml:space="preserve">Thực hiện theo mục tiêu tại Nghị quyết số 12-NQ/TU
 ngày 20/7/2021 của Tỉnh ủy </t>
  </si>
  <si>
    <r>
      <t xml:space="preserve">Phụ lục I
CHỈ TIÊU XÂY DỰNG THÔN NÔNG THÔN MỚI KIỂU MẪU GIAI ĐOẠN 2021-2025
</t>
    </r>
    <r>
      <rPr>
        <i/>
        <sz val="12"/>
        <rFont val="Times New Roman"/>
        <family val="1"/>
      </rPr>
      <t>(Kèm theo Công văn số:        /VPĐPNTM-KHNV ngày     /12/2021 của Văn phòng Điều phối NTM tỉnh)</t>
    </r>
  </si>
</sst>
</file>

<file path=xl/styles.xml><?xml version="1.0" encoding="utf-8"?>
<styleSheet xmlns="http://schemas.openxmlformats.org/spreadsheetml/2006/main">
  <numFmts count="6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409]dddd\,\ mmmm\ dd\,\ yyyy"/>
    <numFmt numFmtId="185" formatCode="[$-409]h:mm:ss\ AM/PM"/>
    <numFmt numFmtId="186" formatCode="0.0"/>
    <numFmt numFmtId="187" formatCode="_(* #,##0.0_);_(* \(#,##0.0\);_(* &quot;-&quot;??_);_(@_)"/>
    <numFmt numFmtId="188" formatCode="_(* #,##0_);_(* \(#,##0\);_(* &quot;-&quot;??_);_(@_)"/>
    <numFmt numFmtId="189" formatCode="_(* #,##0.000_);_(* \(#,##0.000\);_(* &quot;-&quot;??_);_(@_)"/>
    <numFmt numFmtId="190" formatCode="0.0000000"/>
    <numFmt numFmtId="191" formatCode="0.000000"/>
    <numFmt numFmtId="192" formatCode="0.00000"/>
    <numFmt numFmtId="193" formatCode="0.0000"/>
    <numFmt numFmtId="194" formatCode="0.000"/>
    <numFmt numFmtId="195" formatCode="#,##0.0"/>
    <numFmt numFmtId="196" formatCode="#,##0.000"/>
    <numFmt numFmtId="197" formatCode="#,##0.0000"/>
    <numFmt numFmtId="198" formatCode="#,##0.00000"/>
    <numFmt numFmtId="199" formatCode="_(* #,##0.0000_);_(* \(#,##0.0000\);_(* &quot;-&quot;??_);_(@_)"/>
    <numFmt numFmtId="200" formatCode="0.0E+00"/>
    <numFmt numFmtId="201" formatCode="0.000E+00"/>
    <numFmt numFmtId="202" formatCode="0.0000E+00"/>
    <numFmt numFmtId="203" formatCode="0.00000E+00"/>
    <numFmt numFmtId="204" formatCode="0.000000E+00"/>
    <numFmt numFmtId="205" formatCode="0.0000000E+00"/>
    <numFmt numFmtId="206" formatCode="0.00000000E+00"/>
    <numFmt numFmtId="207" formatCode="0.000000000E+00"/>
    <numFmt numFmtId="208" formatCode="0.0000000000E+00"/>
    <numFmt numFmtId="209" formatCode="0.00000000000E+00"/>
    <numFmt numFmtId="210" formatCode="0.000000000000E+00"/>
    <numFmt numFmtId="211" formatCode="0.0000000000000E+00"/>
    <numFmt numFmtId="212" formatCode="0.00000000000000E+00"/>
    <numFmt numFmtId="213" formatCode="0.0%"/>
    <numFmt numFmtId="214" formatCode="#,##0.000000"/>
    <numFmt numFmtId="215" formatCode="0_);\(0\)"/>
    <numFmt numFmtId="216" formatCode="_(* #,##0.000000000_);_(* \(#,##0.000000000\);_(* &quot;-&quot;??_);_(@_)"/>
  </numFmts>
  <fonts count="34">
    <font>
      <sz val="10"/>
      <name val="Arial"/>
      <family val="0"/>
    </font>
    <font>
      <sz val="8"/>
      <name val="Arial"/>
      <family val="2"/>
    </font>
    <font>
      <u val="single"/>
      <sz val="10"/>
      <color indexed="12"/>
      <name val="Arial"/>
      <family val="2"/>
    </font>
    <font>
      <u val="single"/>
      <sz val="10"/>
      <color indexed="36"/>
      <name val="Arial"/>
      <family val="2"/>
    </font>
    <font>
      <b/>
      <i/>
      <sz val="12"/>
      <name val="Times New Roman"/>
      <family val="1"/>
    </font>
    <font>
      <sz val="12"/>
      <name val="Times New Roman"/>
      <family val="1"/>
    </font>
    <font>
      <b/>
      <sz val="12"/>
      <name val="Times New Roman"/>
      <family val="1"/>
    </font>
    <font>
      <i/>
      <sz val="12"/>
      <name val="Times New Roman"/>
      <family val="1"/>
    </font>
    <font>
      <i/>
      <sz val="11"/>
      <name val="Times New Roman"/>
      <family val="1"/>
    </font>
    <font>
      <b/>
      <sz val="9"/>
      <name val="Tahoma"/>
      <family val="0"/>
    </font>
    <font>
      <sz val="9"/>
      <name val="Tahoma"/>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Times New Roman"/>
      <family val="1"/>
    </font>
    <font>
      <sz val="12"/>
      <color indexed="10"/>
      <name val="Times New Roman"/>
      <family val="1"/>
    </font>
    <font>
      <b/>
      <sz val="12"/>
      <color indexed="10"/>
      <name val="Times New Roman"/>
      <family val="1"/>
    </font>
    <font>
      <i/>
      <sz val="11"/>
      <color indexed="10"/>
      <name val="Times New Roman"/>
      <family val="1"/>
    </font>
    <font>
      <b/>
      <sz val="11"/>
      <color indexed="10"/>
      <name val="Times New Roman"/>
      <family val="1"/>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medium"/>
    </border>
    <border>
      <left style="thin"/>
      <right style="thin"/>
      <top style="medium"/>
      <bottom style="medium"/>
    </border>
    <border>
      <left style="thin"/>
      <right style="thin"/>
      <top style="thin"/>
      <bottom style="medium"/>
    </border>
    <border>
      <left style="thin"/>
      <right style="thin"/>
      <top style="medium"/>
      <bottom style="thin"/>
    </border>
    <border>
      <left style="medium"/>
      <right style="thin"/>
      <top>
        <color indexed="63"/>
      </top>
      <bottom style="thin"/>
    </border>
    <border>
      <left style="thin"/>
      <right style="thin"/>
      <top>
        <color indexed="63"/>
      </top>
      <bottom style="thin"/>
    </border>
    <border>
      <left style="medium"/>
      <right style="thin"/>
      <top style="thin"/>
      <bottom style="thin"/>
    </border>
    <border>
      <left style="thin"/>
      <right style="thin"/>
      <top style="thin"/>
      <bottom style="thin"/>
    </border>
    <border>
      <left style="medium"/>
      <right style="thin"/>
      <top style="thin"/>
      <bottom style="medium"/>
    </border>
    <border>
      <left style="medium"/>
      <right style="thin"/>
      <top style="medium"/>
      <bottom style="thin"/>
    </border>
    <border>
      <left>
        <color indexed="63"/>
      </left>
      <right style="medium"/>
      <top style="medium"/>
      <bottom style="medium"/>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style="medium"/>
      <top style="medium"/>
      <bottom style="thin"/>
    </border>
    <border>
      <left style="thin"/>
      <right style="thin"/>
      <top style="thin"/>
      <bottom>
        <color indexed="63"/>
      </bottom>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3"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97">
    <xf numFmtId="0" fontId="0" fillId="0" borderId="0" xfId="0" applyAlignment="1">
      <alignment/>
    </xf>
    <xf numFmtId="0" fontId="5" fillId="0" borderId="0" xfId="0" applyFont="1" applyAlignment="1">
      <alignment horizontal="center" vertical="center"/>
    </xf>
    <xf numFmtId="0" fontId="5" fillId="0" borderId="0" xfId="0" applyFont="1" applyAlignment="1">
      <alignment vertical="center"/>
    </xf>
    <xf numFmtId="0" fontId="6" fillId="0" borderId="0" xfId="0" applyFont="1" applyAlignment="1">
      <alignment vertical="center"/>
    </xf>
    <xf numFmtId="0" fontId="5" fillId="0" borderId="0" xfId="0" applyFont="1" applyFill="1"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1" xfId="0" applyFont="1" applyBorder="1" applyAlignment="1">
      <alignment horizontal="center" vertical="center"/>
    </xf>
    <xf numFmtId="0" fontId="6" fillId="0" borderId="11" xfId="0" applyFont="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8"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8" fillId="0" borderId="11" xfId="0" applyFont="1" applyFill="1" applyBorder="1" applyAlignment="1">
      <alignment horizontal="center" vertical="center"/>
    </xf>
    <xf numFmtId="0" fontId="5" fillId="24" borderId="0" xfId="0" applyFont="1" applyFill="1" applyAlignment="1">
      <alignment horizontal="center" vertical="center"/>
    </xf>
    <xf numFmtId="0" fontId="8" fillId="24" borderId="11" xfId="0" applyFont="1" applyFill="1" applyBorder="1" applyAlignment="1">
      <alignment horizontal="center" vertical="center" wrapText="1"/>
    </xf>
    <xf numFmtId="0" fontId="5" fillId="0" borderId="0" xfId="0" applyFont="1" applyFill="1" applyAlignment="1">
      <alignment horizontal="center" vertical="center"/>
    </xf>
    <xf numFmtId="0" fontId="28"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justify" vertical="center" wrapText="1"/>
    </xf>
    <xf numFmtId="0" fontId="5" fillId="0" borderId="15" xfId="0" applyFont="1" applyBorder="1" applyAlignment="1">
      <alignment horizontal="center" vertical="center" wrapText="1"/>
    </xf>
    <xf numFmtId="0" fontId="5" fillId="0" borderId="15" xfId="0" applyFont="1" applyBorder="1" applyAlignment="1">
      <alignment horizontal="center" vertical="center"/>
    </xf>
    <xf numFmtId="0" fontId="5" fillId="0" borderId="15" xfId="0" applyFont="1" applyFill="1" applyBorder="1" applyAlignment="1">
      <alignment horizontal="center" vertical="center"/>
    </xf>
    <xf numFmtId="0" fontId="5" fillId="24" borderId="15" xfId="0" applyFont="1" applyFill="1" applyBorder="1" applyAlignment="1">
      <alignment horizontal="center" vertical="center"/>
    </xf>
    <xf numFmtId="0" fontId="5" fillId="0" borderId="16" xfId="0" applyFont="1" applyBorder="1" applyAlignment="1">
      <alignment horizontal="center" vertical="center" wrapText="1"/>
    </xf>
    <xf numFmtId="0" fontId="5" fillId="0" borderId="17" xfId="0" applyFont="1" applyBorder="1" applyAlignment="1">
      <alignment horizontal="justify" vertical="center" wrapText="1"/>
    </xf>
    <xf numFmtId="0" fontId="5" fillId="0" borderId="17" xfId="0" applyFont="1" applyBorder="1" applyAlignment="1">
      <alignment horizontal="center" vertical="center" wrapText="1"/>
    </xf>
    <xf numFmtId="0" fontId="5" fillId="0" borderId="17" xfId="0" applyFont="1" applyBorder="1" applyAlignment="1">
      <alignment horizontal="center" vertical="center"/>
    </xf>
    <xf numFmtId="0" fontId="5" fillId="0" borderId="17" xfId="0" applyFont="1" applyFill="1" applyBorder="1" applyAlignment="1">
      <alignment horizontal="center" vertical="center"/>
    </xf>
    <xf numFmtId="0" fontId="5" fillId="24" borderId="17" xfId="0"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17" xfId="0" applyFont="1" applyFill="1" applyBorder="1" applyAlignment="1">
      <alignment horizontal="justify" vertical="center" wrapText="1"/>
    </xf>
    <xf numFmtId="0" fontId="5" fillId="0" borderId="17" xfId="0" applyFont="1" applyFill="1" applyBorder="1" applyAlignment="1">
      <alignment horizontal="center" vertical="center" wrapText="1"/>
    </xf>
    <xf numFmtId="0" fontId="5" fillId="0" borderId="17" xfId="0" applyFont="1" applyFill="1" applyBorder="1" applyAlignment="1">
      <alignment horizontal="center" vertical="center"/>
    </xf>
    <xf numFmtId="0" fontId="6" fillId="0" borderId="16" xfId="0" applyFont="1" applyBorder="1" applyAlignment="1">
      <alignment horizontal="center" vertical="center" wrapText="1"/>
    </xf>
    <xf numFmtId="0" fontId="6" fillId="0" borderId="17" xfId="0" applyFont="1" applyBorder="1" applyAlignment="1">
      <alignment horizontal="justify" vertical="center" wrapText="1"/>
    </xf>
    <xf numFmtId="0" fontId="6"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2" xfId="0" applyFont="1" applyBorder="1" applyAlignment="1">
      <alignment horizontal="justify" vertical="center" wrapText="1"/>
    </xf>
    <xf numFmtId="0" fontId="5" fillId="0" borderId="12" xfId="0" applyFont="1" applyBorder="1" applyAlignment="1">
      <alignment horizontal="center" vertical="center" wrapText="1"/>
    </xf>
    <xf numFmtId="0" fontId="5" fillId="0" borderId="12" xfId="0" applyFont="1" applyBorder="1" applyAlignment="1">
      <alignment horizontal="center" vertical="center"/>
    </xf>
    <xf numFmtId="0" fontId="5" fillId="0" borderId="12" xfId="0" applyFont="1" applyFill="1" applyBorder="1" applyAlignment="1">
      <alignment horizontal="center" vertical="center"/>
    </xf>
    <xf numFmtId="0" fontId="5" fillId="0" borderId="12" xfId="0" applyFont="1" applyFill="1" applyBorder="1" applyAlignment="1">
      <alignment horizontal="center" vertical="center"/>
    </xf>
    <xf numFmtId="0" fontId="5" fillId="24" borderId="12" xfId="0" applyFont="1" applyFill="1" applyBorder="1" applyAlignment="1">
      <alignment horizontal="center" vertical="center"/>
    </xf>
    <xf numFmtId="0" fontId="28" fillId="0" borderId="19" xfId="0" applyFont="1" applyBorder="1" applyAlignment="1">
      <alignment horizontal="center" vertical="center" wrapText="1"/>
    </xf>
    <xf numFmtId="9" fontId="5" fillId="0" borderId="15" xfId="60" applyFont="1" applyFill="1" applyBorder="1" applyAlignment="1">
      <alignment horizontal="center" vertical="center"/>
    </xf>
    <xf numFmtId="9" fontId="6" fillId="0" borderId="15" xfId="60" applyFont="1" applyFill="1" applyBorder="1" applyAlignment="1">
      <alignment horizontal="center" vertical="center"/>
    </xf>
    <xf numFmtId="9" fontId="6" fillId="0" borderId="17" xfId="60" applyFont="1" applyFill="1" applyBorder="1" applyAlignment="1">
      <alignment horizontal="center" vertical="center" wrapText="1"/>
    </xf>
    <xf numFmtId="213" fontId="6" fillId="0" borderId="11" xfId="60" applyNumberFormat="1" applyFont="1" applyBorder="1" applyAlignment="1">
      <alignment horizontal="center" vertical="center" wrapText="1"/>
    </xf>
    <xf numFmtId="0" fontId="8" fillId="0" borderId="20" xfId="0" applyFont="1" applyBorder="1" applyAlignment="1">
      <alignment horizontal="center" vertical="center"/>
    </xf>
    <xf numFmtId="3" fontId="5" fillId="0" borderId="21" xfId="0" applyNumberFormat="1" applyFont="1" applyBorder="1" applyAlignment="1">
      <alignment horizontal="center" vertical="center"/>
    </xf>
    <xf numFmtId="3" fontId="5" fillId="0" borderId="22" xfId="0" applyNumberFormat="1" applyFont="1" applyBorder="1" applyAlignment="1">
      <alignment horizontal="center" vertical="center"/>
    </xf>
    <xf numFmtId="3" fontId="5" fillId="0" borderId="22" xfId="0" applyNumberFormat="1" applyFont="1" applyFill="1" applyBorder="1" applyAlignment="1">
      <alignment horizontal="center" vertical="center"/>
    </xf>
    <xf numFmtId="3" fontId="5" fillId="0" borderId="23" xfId="0" applyNumberFormat="1" applyFont="1" applyBorder="1" applyAlignment="1">
      <alignment horizontal="center" vertical="center"/>
    </xf>
    <xf numFmtId="3" fontId="6" fillId="0" borderId="20" xfId="0" applyNumberFormat="1" applyFont="1" applyBorder="1" applyAlignment="1">
      <alignment horizontal="center" vertical="center"/>
    </xf>
    <xf numFmtId="0" fontId="8" fillId="0" borderId="24" xfId="0" applyFont="1" applyFill="1" applyBorder="1" applyAlignment="1">
      <alignment horizontal="center" vertical="center" wrapText="1"/>
    </xf>
    <xf numFmtId="0" fontId="28" fillId="0" borderId="25" xfId="0" applyFont="1" applyBorder="1" applyAlignment="1">
      <alignment horizontal="center" vertical="center" wrapText="1"/>
    </xf>
    <xf numFmtId="0" fontId="5" fillId="0" borderId="25"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6" xfId="0" applyFont="1" applyFill="1" applyBorder="1" applyAlignment="1">
      <alignment horizontal="center" vertical="center"/>
    </xf>
    <xf numFmtId="0" fontId="6" fillId="0" borderId="26" xfId="0" applyFont="1" applyBorder="1" applyAlignment="1">
      <alignment horizontal="center" vertical="center" wrapText="1"/>
    </xf>
    <xf numFmtId="213" fontId="5" fillId="0" borderId="0" xfId="60" applyNumberFormat="1" applyFont="1" applyAlignment="1">
      <alignment vertical="center"/>
    </xf>
    <xf numFmtId="3" fontId="6" fillId="0" borderId="21" xfId="0" applyNumberFormat="1" applyFont="1" applyBorder="1" applyAlignment="1">
      <alignment horizontal="center" vertical="center"/>
    </xf>
    <xf numFmtId="0" fontId="6" fillId="0" borderId="24" xfId="0" applyFont="1" applyBorder="1" applyAlignment="1">
      <alignment horizontal="center" vertical="center" wrapText="1"/>
    </xf>
    <xf numFmtId="0" fontId="29" fillId="0" borderId="17" xfId="0" applyFont="1" applyFill="1" applyBorder="1" applyAlignment="1">
      <alignment horizontal="center" vertical="center"/>
    </xf>
    <xf numFmtId="0" fontId="6" fillId="0" borderId="13" xfId="0" applyFont="1" applyBorder="1" applyAlignment="1">
      <alignment horizontal="center" vertical="center" wrapText="1"/>
    </xf>
    <xf numFmtId="0" fontId="6" fillId="0" borderId="12" xfId="0" applyFont="1" applyBorder="1" applyAlignment="1">
      <alignment horizontal="center" vertical="center"/>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0" xfId="0" applyFont="1" applyBorder="1" applyAlignment="1">
      <alignment horizontal="center" vertical="center" wrapText="1"/>
    </xf>
    <xf numFmtId="0" fontId="6" fillId="24" borderId="27" xfId="0" applyFont="1" applyFill="1" applyBorder="1" applyAlignment="1">
      <alignment horizontal="center" vertical="center" wrapText="1"/>
    </xf>
    <xf numFmtId="0" fontId="6" fillId="24" borderId="28"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5" fillId="0" borderId="0" xfId="0" applyFont="1" applyFill="1" applyAlignment="1">
      <alignment horizontal="left" vertical="center"/>
    </xf>
    <xf numFmtId="0" fontId="6" fillId="0" borderId="12" xfId="0" applyFont="1" applyBorder="1" applyAlignment="1">
      <alignment horizontal="center" vertical="center" wrapText="1"/>
    </xf>
    <xf numFmtId="0" fontId="6" fillId="0" borderId="31" xfId="0" applyFont="1" applyBorder="1" applyAlignment="1">
      <alignment horizontal="center" vertical="center" wrapText="1"/>
    </xf>
    <xf numFmtId="0" fontId="6" fillId="0" borderId="23" xfId="0" applyFont="1" applyBorder="1" applyAlignment="1">
      <alignment horizontal="center" vertical="center"/>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8" xfId="0" applyFont="1" applyBorder="1" applyAlignment="1">
      <alignment horizontal="center" vertical="center" wrapText="1"/>
    </xf>
    <xf numFmtId="0" fontId="5" fillId="0" borderId="32" xfId="0" applyFont="1" applyFill="1" applyBorder="1" applyAlignment="1">
      <alignment horizontal="center" vertical="center" wrapText="1"/>
    </xf>
    <xf numFmtId="0" fontId="5" fillId="0" borderId="33" xfId="0" applyFont="1" applyFill="1" applyBorder="1" applyAlignment="1">
      <alignment horizontal="center" vertical="center"/>
    </xf>
    <xf numFmtId="0" fontId="5" fillId="0" borderId="28" xfId="0" applyFont="1" applyFill="1" applyBorder="1" applyAlignment="1">
      <alignment horizontal="center" vertical="center"/>
    </xf>
    <xf numFmtId="0" fontId="30" fillId="0" borderId="12"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2" fillId="0" borderId="13" xfId="0" applyFont="1" applyBorder="1" applyAlignment="1">
      <alignment horizontal="center" vertical="center" wrapText="1"/>
    </xf>
    <xf numFmtId="0" fontId="29" fillId="0" borderId="15" xfId="0" applyFont="1" applyFill="1" applyBorder="1" applyAlignment="1">
      <alignment horizontal="center" vertical="center"/>
    </xf>
    <xf numFmtId="0" fontId="30" fillId="0" borderId="17" xfId="0" applyFont="1" applyBorder="1" applyAlignment="1">
      <alignment horizontal="center" vertical="center" wrapText="1"/>
    </xf>
    <xf numFmtId="0" fontId="29" fillId="0" borderId="12"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sp>
      <xdr:nvSpPr>
        <xdr:cNvPr id="1" name="Line 1"/>
        <xdr:cNvSpPr>
          <a:spLocks/>
        </xdr:cNvSpPr>
      </xdr:nvSpPr>
      <xdr:spPr>
        <a:xfrm>
          <a:off x="219075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514350</xdr:colOff>
      <xdr:row>0</xdr:row>
      <xdr:rowOff>666750</xdr:rowOff>
    </xdr:from>
    <xdr:to>
      <xdr:col>9</xdr:col>
      <xdr:colOff>38100</xdr:colOff>
      <xdr:row>0</xdr:row>
      <xdr:rowOff>666750</xdr:rowOff>
    </xdr:to>
    <xdr:sp>
      <xdr:nvSpPr>
        <xdr:cNvPr id="2" name="Line 672"/>
        <xdr:cNvSpPr>
          <a:spLocks/>
        </xdr:cNvSpPr>
      </xdr:nvSpPr>
      <xdr:spPr>
        <a:xfrm>
          <a:off x="5048250" y="666750"/>
          <a:ext cx="2286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52"/>
  <sheetViews>
    <sheetView tabSelected="1" zoomScalePageLayoutView="0" workbookViewId="0" topLeftCell="A1">
      <pane ySplit="4" topLeftCell="BM5" activePane="bottomLeft" state="frozen"/>
      <selection pane="topLeft" activeCell="A1" sqref="A1"/>
      <selection pane="bottomLeft" activeCell="Z7" sqref="Z7"/>
    </sheetView>
  </sheetViews>
  <sheetFormatPr defaultColWidth="9.140625" defaultRowHeight="12.75"/>
  <cols>
    <col min="1" max="1" width="6.7109375" style="2" customWidth="1"/>
    <col min="2" max="2" width="12.8515625" style="2" customWidth="1"/>
    <col min="3" max="3" width="13.28125" style="2" customWidth="1"/>
    <col min="4" max="5" width="11.421875" style="1" customWidth="1"/>
    <col min="6" max="6" width="12.28125" style="1" customWidth="1"/>
    <col min="7" max="7" width="20.7109375" style="1" customWidth="1"/>
    <col min="8" max="8" width="9.140625" style="1" customWidth="1"/>
    <col min="9" max="9" width="11.57421875" style="1" customWidth="1"/>
    <col min="10" max="10" width="14.28125" style="1" customWidth="1"/>
    <col min="11" max="11" width="15.28125" style="1" customWidth="1"/>
    <col min="12" max="12" width="22.8515625" style="1" customWidth="1"/>
    <col min="13" max="13" width="11.140625" style="16" hidden="1" customWidth="1"/>
    <col min="14" max="14" width="11.140625" style="16" customWidth="1"/>
    <col min="15" max="15" width="15.28125" style="16" customWidth="1"/>
    <col min="16" max="16" width="16.421875" style="16" hidden="1" customWidth="1"/>
    <col min="17" max="17" width="0" style="1" hidden="1" customWidth="1"/>
    <col min="18" max="24" width="0" style="2" hidden="1" customWidth="1"/>
    <col min="25" max="16384" width="9.140625" style="2" customWidth="1"/>
  </cols>
  <sheetData>
    <row r="1" spans="1:17" ht="54" customHeight="1">
      <c r="A1" s="72" t="s">
        <v>56</v>
      </c>
      <c r="B1" s="72"/>
      <c r="C1" s="72"/>
      <c r="D1" s="72"/>
      <c r="E1" s="72"/>
      <c r="F1" s="72"/>
      <c r="G1" s="72"/>
      <c r="H1" s="72"/>
      <c r="I1" s="72"/>
      <c r="J1" s="72"/>
      <c r="K1" s="72"/>
      <c r="L1" s="72"/>
      <c r="M1" s="72"/>
      <c r="N1" s="72"/>
      <c r="O1" s="72"/>
      <c r="P1" s="72"/>
      <c r="Q1" s="72"/>
    </row>
    <row r="2" spans="1:16" ht="15" customHeight="1" thickBot="1">
      <c r="A2" s="5"/>
      <c r="B2" s="6"/>
      <c r="C2" s="6"/>
      <c r="L2" s="1" t="s">
        <v>32</v>
      </c>
      <c r="M2" s="18"/>
      <c r="N2" s="18"/>
      <c r="O2" s="18"/>
      <c r="P2" s="18"/>
    </row>
    <row r="3" spans="1:17" s="3" customFormat="1" ht="21" customHeight="1">
      <c r="A3" s="86" t="s">
        <v>0</v>
      </c>
      <c r="B3" s="67" t="s">
        <v>19</v>
      </c>
      <c r="C3" s="67" t="s">
        <v>33</v>
      </c>
      <c r="D3" s="67" t="s">
        <v>34</v>
      </c>
      <c r="E3" s="67" t="s">
        <v>35</v>
      </c>
      <c r="F3" s="69" t="s">
        <v>29</v>
      </c>
      <c r="G3" s="71" t="s">
        <v>20</v>
      </c>
      <c r="H3" s="71"/>
      <c r="I3" s="67" t="s">
        <v>27</v>
      </c>
      <c r="J3" s="71" t="s">
        <v>20</v>
      </c>
      <c r="K3" s="71"/>
      <c r="L3" s="71"/>
      <c r="M3" s="73" t="s">
        <v>40</v>
      </c>
      <c r="N3" s="78" t="s">
        <v>53</v>
      </c>
      <c r="O3" s="69" t="s">
        <v>51</v>
      </c>
      <c r="P3" s="76" t="s">
        <v>49</v>
      </c>
      <c r="Q3" s="82" t="s">
        <v>23</v>
      </c>
    </row>
    <row r="4" spans="1:24" s="3" customFormat="1" ht="115.5" customHeight="1" thickBot="1">
      <c r="A4" s="87"/>
      <c r="B4" s="81"/>
      <c r="C4" s="81"/>
      <c r="D4" s="68"/>
      <c r="E4" s="81"/>
      <c r="F4" s="70"/>
      <c r="G4" s="14" t="s">
        <v>30</v>
      </c>
      <c r="H4" s="14" t="s">
        <v>21</v>
      </c>
      <c r="I4" s="68"/>
      <c r="J4" s="91" t="s">
        <v>41</v>
      </c>
      <c r="K4" s="14" t="s">
        <v>31</v>
      </c>
      <c r="L4" s="14" t="s">
        <v>43</v>
      </c>
      <c r="M4" s="74"/>
      <c r="N4" s="79"/>
      <c r="O4" s="75"/>
      <c r="P4" s="77"/>
      <c r="Q4" s="83"/>
      <c r="W4" s="12" t="s">
        <v>39</v>
      </c>
      <c r="X4" s="11" t="s">
        <v>38</v>
      </c>
    </row>
    <row r="5" spans="1:17" ht="31.5" customHeight="1" thickBot="1">
      <c r="A5" s="7">
        <v>1</v>
      </c>
      <c r="B5" s="8">
        <v>2</v>
      </c>
      <c r="C5" s="8">
        <v>3</v>
      </c>
      <c r="D5" s="9">
        <v>4</v>
      </c>
      <c r="E5" s="8">
        <v>5</v>
      </c>
      <c r="F5" s="15" t="s">
        <v>44</v>
      </c>
      <c r="G5" s="13">
        <v>7</v>
      </c>
      <c r="H5" s="13">
        <v>8</v>
      </c>
      <c r="I5" s="8" t="s">
        <v>42</v>
      </c>
      <c r="J5" s="92">
        <v>9</v>
      </c>
      <c r="K5" s="13">
        <v>10</v>
      </c>
      <c r="L5" s="13">
        <v>11</v>
      </c>
      <c r="M5" s="17">
        <v>13</v>
      </c>
      <c r="N5" s="13" t="s">
        <v>52</v>
      </c>
      <c r="O5" s="13">
        <v>13</v>
      </c>
      <c r="P5" s="57">
        <v>14</v>
      </c>
      <c r="Q5" s="51">
        <v>13</v>
      </c>
    </row>
    <row r="6" spans="1:17" ht="21.75" customHeight="1">
      <c r="A6" s="46" t="s">
        <v>45</v>
      </c>
      <c r="B6" s="19" t="s">
        <v>46</v>
      </c>
      <c r="C6" s="19">
        <f>C7+C8+C9+C10+C11+C12+C13+C14+C15</f>
        <v>100</v>
      </c>
      <c r="D6" s="19">
        <f aca="true" t="shared" si="0" ref="D6:O6">D7+D8+D9+D10+D11+D12+D13+D14+D15</f>
        <v>561</v>
      </c>
      <c r="E6" s="19">
        <f t="shared" si="0"/>
        <v>13</v>
      </c>
      <c r="F6" s="19">
        <f t="shared" si="0"/>
        <v>197</v>
      </c>
      <c r="G6" s="19">
        <f t="shared" si="0"/>
        <v>139</v>
      </c>
      <c r="H6" s="19">
        <f t="shared" si="0"/>
        <v>0</v>
      </c>
      <c r="I6" s="19">
        <f t="shared" si="0"/>
        <v>353</v>
      </c>
      <c r="J6" s="93">
        <f t="shared" si="0"/>
        <v>156</v>
      </c>
      <c r="K6" s="19">
        <f t="shared" si="0"/>
        <v>139</v>
      </c>
      <c r="L6" s="19">
        <f t="shared" si="0"/>
        <v>58</v>
      </c>
      <c r="M6" s="19">
        <f t="shared" si="0"/>
        <v>204</v>
      </c>
      <c r="N6" s="48">
        <f aca="true" t="shared" si="1" ref="N6:N25">I6/D6</f>
        <v>0.6292335115864528</v>
      </c>
      <c r="O6" s="19">
        <f t="shared" si="0"/>
        <v>78</v>
      </c>
      <c r="P6" s="58"/>
      <c r="Q6" s="64">
        <f aca="true" t="shared" si="2" ref="Q6:Q25">I6/D6*100</f>
        <v>62.92335115864528</v>
      </c>
    </row>
    <row r="7" spans="1:24" ht="19.5" customHeight="1">
      <c r="A7" s="20">
        <v>1</v>
      </c>
      <c r="B7" s="21" t="s">
        <v>1</v>
      </c>
      <c r="C7" s="22">
        <v>4</v>
      </c>
      <c r="D7" s="23">
        <v>24</v>
      </c>
      <c r="E7" s="23"/>
      <c r="F7" s="24">
        <f>G7+L7</f>
        <v>12</v>
      </c>
      <c r="G7" s="24">
        <f>K7</f>
        <v>4</v>
      </c>
      <c r="H7" s="24"/>
      <c r="I7" s="24">
        <f>J7+K7+L7</f>
        <v>19</v>
      </c>
      <c r="J7" s="94">
        <v>7</v>
      </c>
      <c r="K7" s="24">
        <v>4</v>
      </c>
      <c r="L7" s="24">
        <v>8</v>
      </c>
      <c r="M7" s="25">
        <v>8</v>
      </c>
      <c r="N7" s="47">
        <f t="shared" si="1"/>
        <v>0.7916666666666666</v>
      </c>
      <c r="O7" s="24">
        <f>M7-J7</f>
        <v>1</v>
      </c>
      <c r="P7" s="59"/>
      <c r="Q7" s="52">
        <f t="shared" si="2"/>
        <v>79.16666666666666</v>
      </c>
      <c r="R7" s="4" t="s">
        <v>25</v>
      </c>
      <c r="S7" s="4"/>
      <c r="T7" s="4"/>
      <c r="U7" s="4"/>
      <c r="V7" s="4"/>
      <c r="W7" s="2">
        <v>7</v>
      </c>
      <c r="X7" s="2">
        <f>+J7-W7</f>
        <v>0</v>
      </c>
    </row>
    <row r="8" spans="1:24" ht="19.5" customHeight="1">
      <c r="A8" s="26">
        <v>2</v>
      </c>
      <c r="B8" s="27" t="s">
        <v>2</v>
      </c>
      <c r="C8" s="28">
        <v>4</v>
      </c>
      <c r="D8" s="29">
        <v>17</v>
      </c>
      <c r="E8" s="29"/>
      <c r="F8" s="30">
        <f aca="true" t="shared" si="3" ref="F8:F25">G8+L8</f>
        <v>11</v>
      </c>
      <c r="G8" s="30">
        <f aca="true" t="shared" si="4" ref="G8:G25">K8</f>
        <v>9</v>
      </c>
      <c r="H8" s="30"/>
      <c r="I8" s="30">
        <f aca="true" t="shared" si="5" ref="I8:I25">J8+K8+L8</f>
        <v>15</v>
      </c>
      <c r="J8" s="66">
        <v>4</v>
      </c>
      <c r="K8" s="30">
        <v>9</v>
      </c>
      <c r="L8" s="30">
        <v>2</v>
      </c>
      <c r="M8" s="31">
        <v>6</v>
      </c>
      <c r="N8" s="47">
        <f t="shared" si="1"/>
        <v>0.8823529411764706</v>
      </c>
      <c r="O8" s="30">
        <f>M8-J8</f>
        <v>2</v>
      </c>
      <c r="P8" s="60"/>
      <c r="Q8" s="53">
        <f t="shared" si="2"/>
        <v>88.23529411764706</v>
      </c>
      <c r="R8" s="2" t="s">
        <v>25</v>
      </c>
      <c r="W8" s="2">
        <v>4</v>
      </c>
      <c r="X8" s="2">
        <f>+J8-W8</f>
        <v>0</v>
      </c>
    </row>
    <row r="9" spans="1:24" ht="19.5" customHeight="1">
      <c r="A9" s="26">
        <v>3</v>
      </c>
      <c r="B9" s="27" t="s">
        <v>8</v>
      </c>
      <c r="C9" s="28">
        <v>8</v>
      </c>
      <c r="D9" s="29">
        <v>63</v>
      </c>
      <c r="E9" s="29"/>
      <c r="F9" s="30">
        <f t="shared" si="3"/>
        <v>40</v>
      </c>
      <c r="G9" s="30">
        <v>37</v>
      </c>
      <c r="H9" s="30"/>
      <c r="I9" s="30">
        <f t="shared" si="5"/>
        <v>63</v>
      </c>
      <c r="J9" s="66">
        <v>23</v>
      </c>
      <c r="K9" s="30">
        <v>37</v>
      </c>
      <c r="L9" s="30">
        <v>3</v>
      </c>
      <c r="M9" s="31">
        <v>23</v>
      </c>
      <c r="N9" s="47">
        <f t="shared" si="1"/>
        <v>1</v>
      </c>
      <c r="O9" s="30">
        <f>M9-J9</f>
        <v>0</v>
      </c>
      <c r="P9" s="60"/>
      <c r="Q9" s="53">
        <f t="shared" si="2"/>
        <v>100</v>
      </c>
      <c r="R9" s="2" t="s">
        <v>26</v>
      </c>
      <c r="W9" s="2">
        <v>20</v>
      </c>
      <c r="X9" s="2">
        <f>+J9-W9</f>
        <v>3</v>
      </c>
    </row>
    <row r="10" spans="1:24" s="4" customFormat="1" ht="19.5" customHeight="1">
      <c r="A10" s="32">
        <v>4</v>
      </c>
      <c r="B10" s="33" t="s">
        <v>3</v>
      </c>
      <c r="C10" s="34">
        <v>10</v>
      </c>
      <c r="D10" s="30">
        <v>48</v>
      </c>
      <c r="E10" s="30"/>
      <c r="F10" s="30">
        <f t="shared" si="3"/>
        <v>20</v>
      </c>
      <c r="G10" s="30">
        <f t="shared" si="4"/>
        <v>13</v>
      </c>
      <c r="H10" s="30"/>
      <c r="I10" s="30">
        <f t="shared" si="5"/>
        <v>38</v>
      </c>
      <c r="J10" s="66">
        <v>18</v>
      </c>
      <c r="K10" s="30">
        <v>13</v>
      </c>
      <c r="L10" s="30">
        <v>7</v>
      </c>
      <c r="M10" s="31">
        <f>18+10</f>
        <v>28</v>
      </c>
      <c r="N10" s="47">
        <f t="shared" si="1"/>
        <v>0.7916666666666666</v>
      </c>
      <c r="O10" s="30">
        <f>M10-J10</f>
        <v>10</v>
      </c>
      <c r="P10" s="60"/>
      <c r="Q10" s="54">
        <f t="shared" si="2"/>
        <v>79.16666666666666</v>
      </c>
      <c r="R10" s="4" t="s">
        <v>25</v>
      </c>
      <c r="W10" s="4">
        <v>18</v>
      </c>
      <c r="X10" s="2">
        <f>+J10-W10</f>
        <v>0</v>
      </c>
    </row>
    <row r="11" spans="1:24" ht="19.5" customHeight="1">
      <c r="A11" s="26">
        <v>5</v>
      </c>
      <c r="B11" s="27" t="s">
        <v>5</v>
      </c>
      <c r="C11" s="28">
        <v>11</v>
      </c>
      <c r="D11" s="29">
        <v>58</v>
      </c>
      <c r="E11" s="29"/>
      <c r="F11" s="30">
        <f t="shared" si="3"/>
        <v>25</v>
      </c>
      <c r="G11" s="30">
        <f t="shared" si="4"/>
        <v>17</v>
      </c>
      <c r="H11" s="30"/>
      <c r="I11" s="30">
        <f t="shared" si="5"/>
        <v>33</v>
      </c>
      <c r="J11" s="66">
        <v>8</v>
      </c>
      <c r="K11" s="30">
        <v>17</v>
      </c>
      <c r="L11" s="30">
        <v>8</v>
      </c>
      <c r="M11" s="31">
        <v>17</v>
      </c>
      <c r="N11" s="47">
        <f t="shared" si="1"/>
        <v>0.5689655172413793</v>
      </c>
      <c r="O11" s="35">
        <v>17</v>
      </c>
      <c r="P11" s="61"/>
      <c r="Q11" s="53">
        <f t="shared" si="2"/>
        <v>56.896551724137936</v>
      </c>
      <c r="R11" s="2" t="s">
        <v>24</v>
      </c>
      <c r="W11" s="2">
        <v>8</v>
      </c>
      <c r="X11" s="2">
        <f>+J11-W11</f>
        <v>0</v>
      </c>
    </row>
    <row r="12" spans="1:18" ht="19.5" customHeight="1">
      <c r="A12" s="26">
        <v>6</v>
      </c>
      <c r="B12" s="27" t="s">
        <v>4</v>
      </c>
      <c r="C12" s="28">
        <v>20</v>
      </c>
      <c r="D12" s="29">
        <v>94</v>
      </c>
      <c r="E12" s="29">
        <v>6</v>
      </c>
      <c r="F12" s="30">
        <f t="shared" si="3"/>
        <v>27</v>
      </c>
      <c r="G12" s="30">
        <v>19</v>
      </c>
      <c r="H12" s="30"/>
      <c r="I12" s="30">
        <f t="shared" si="5"/>
        <v>53</v>
      </c>
      <c r="J12" s="66">
        <v>26</v>
      </c>
      <c r="K12" s="30">
        <v>19</v>
      </c>
      <c r="L12" s="30">
        <v>8</v>
      </c>
      <c r="M12" s="31">
        <v>36</v>
      </c>
      <c r="N12" s="47">
        <f t="shared" si="1"/>
        <v>0.5638297872340425</v>
      </c>
      <c r="O12" s="30">
        <f>M12-J12</f>
        <v>10</v>
      </c>
      <c r="P12" s="60"/>
      <c r="Q12" s="54">
        <f t="shared" si="2"/>
        <v>56.38297872340425</v>
      </c>
      <c r="R12" s="2" t="s">
        <v>26</v>
      </c>
    </row>
    <row r="13" spans="1:18" ht="19.5" customHeight="1">
      <c r="A13" s="26">
        <v>7</v>
      </c>
      <c r="B13" s="27" t="s">
        <v>9</v>
      </c>
      <c r="C13" s="28">
        <v>17</v>
      </c>
      <c r="D13" s="29">
        <v>104</v>
      </c>
      <c r="E13" s="29"/>
      <c r="F13" s="30">
        <f t="shared" si="3"/>
        <v>23</v>
      </c>
      <c r="G13" s="30">
        <f t="shared" si="4"/>
        <v>16</v>
      </c>
      <c r="H13" s="30"/>
      <c r="I13" s="30">
        <f t="shared" si="5"/>
        <v>53</v>
      </c>
      <c r="J13" s="66">
        <v>30</v>
      </c>
      <c r="K13" s="30">
        <v>16</v>
      </c>
      <c r="L13" s="30">
        <v>7</v>
      </c>
      <c r="M13" s="31">
        <v>39</v>
      </c>
      <c r="N13" s="47">
        <f t="shared" si="1"/>
        <v>0.5096153846153846</v>
      </c>
      <c r="O13" s="35">
        <v>13</v>
      </c>
      <c r="P13" s="61"/>
      <c r="Q13" s="54">
        <f t="shared" si="2"/>
        <v>50.96153846153846</v>
      </c>
      <c r="R13" s="2" t="s">
        <v>24</v>
      </c>
    </row>
    <row r="14" spans="1:18" ht="19.5" customHeight="1">
      <c r="A14" s="26">
        <v>8</v>
      </c>
      <c r="B14" s="27" t="s">
        <v>10</v>
      </c>
      <c r="C14" s="28">
        <v>11</v>
      </c>
      <c r="D14" s="29">
        <v>62</v>
      </c>
      <c r="E14" s="29"/>
      <c r="F14" s="30">
        <f t="shared" si="3"/>
        <v>18</v>
      </c>
      <c r="G14" s="30">
        <f t="shared" si="4"/>
        <v>9</v>
      </c>
      <c r="H14" s="30"/>
      <c r="I14" s="30">
        <f t="shared" si="5"/>
        <v>28</v>
      </c>
      <c r="J14" s="66">
        <v>10</v>
      </c>
      <c r="K14" s="30">
        <v>9</v>
      </c>
      <c r="L14" s="30">
        <v>9</v>
      </c>
      <c r="M14" s="31">
        <v>17</v>
      </c>
      <c r="N14" s="47">
        <f t="shared" si="1"/>
        <v>0.45161290322580644</v>
      </c>
      <c r="O14" s="30">
        <f>M14-J14</f>
        <v>7</v>
      </c>
      <c r="P14" s="60"/>
      <c r="Q14" s="53">
        <f t="shared" si="2"/>
        <v>45.16129032258064</v>
      </c>
      <c r="R14" s="2" t="s">
        <v>26</v>
      </c>
    </row>
    <row r="15" spans="1:18" ht="19.5" customHeight="1">
      <c r="A15" s="26">
        <v>9</v>
      </c>
      <c r="B15" s="27" t="s">
        <v>11</v>
      </c>
      <c r="C15" s="28">
        <v>15</v>
      </c>
      <c r="D15" s="29">
        <v>91</v>
      </c>
      <c r="E15" s="29">
        <v>7</v>
      </c>
      <c r="F15" s="30">
        <f t="shared" si="3"/>
        <v>21</v>
      </c>
      <c r="G15" s="30">
        <v>15</v>
      </c>
      <c r="H15" s="30"/>
      <c r="I15" s="30">
        <f t="shared" si="5"/>
        <v>51</v>
      </c>
      <c r="J15" s="66">
        <v>30</v>
      </c>
      <c r="K15" s="30">
        <v>15</v>
      </c>
      <c r="L15" s="30">
        <v>6</v>
      </c>
      <c r="M15" s="31">
        <v>30</v>
      </c>
      <c r="N15" s="47">
        <f t="shared" si="1"/>
        <v>0.5604395604395604</v>
      </c>
      <c r="O15" s="35">
        <v>18</v>
      </c>
      <c r="P15" s="61"/>
      <c r="Q15" s="53">
        <f t="shared" si="2"/>
        <v>56.043956043956044</v>
      </c>
      <c r="R15" s="2" t="s">
        <v>24</v>
      </c>
    </row>
    <row r="16" spans="1:22" ht="19.5" customHeight="1">
      <c r="A16" s="36" t="s">
        <v>47</v>
      </c>
      <c r="B16" s="37" t="s">
        <v>48</v>
      </c>
      <c r="C16" s="38">
        <f>C17+C18+C19+C20+C21+C22+C23+C24+C25</f>
        <v>94</v>
      </c>
      <c r="D16" s="38">
        <f aca="true" t="shared" si="6" ref="D16:P16">D17+D18+D19+D20+D21+D22+D23+D24+D25</f>
        <v>396</v>
      </c>
      <c r="E16" s="38">
        <f t="shared" si="6"/>
        <v>27</v>
      </c>
      <c r="F16" s="38">
        <f t="shared" si="6"/>
        <v>144</v>
      </c>
      <c r="G16" s="38">
        <f t="shared" si="6"/>
        <v>32</v>
      </c>
      <c r="H16" s="38">
        <f t="shared" si="6"/>
        <v>0</v>
      </c>
      <c r="I16" s="38">
        <f t="shared" si="6"/>
        <v>308</v>
      </c>
      <c r="J16" s="95">
        <f t="shared" si="6"/>
        <v>164</v>
      </c>
      <c r="K16" s="38">
        <f t="shared" si="6"/>
        <v>32</v>
      </c>
      <c r="L16" s="38">
        <f t="shared" si="6"/>
        <v>112</v>
      </c>
      <c r="M16" s="38">
        <f t="shared" si="6"/>
        <v>0</v>
      </c>
      <c r="N16" s="49">
        <f t="shared" si="1"/>
        <v>0.7777777777777778</v>
      </c>
      <c r="O16" s="38"/>
      <c r="P16" s="62">
        <f t="shared" si="6"/>
        <v>85</v>
      </c>
      <c r="Q16" s="64">
        <f t="shared" si="2"/>
        <v>77.77777777777779</v>
      </c>
      <c r="V16" s="2" t="s">
        <v>50</v>
      </c>
    </row>
    <row r="17" spans="1:22" ht="19.5" customHeight="1">
      <c r="A17" s="26">
        <v>10</v>
      </c>
      <c r="B17" s="27" t="s">
        <v>12</v>
      </c>
      <c r="C17" s="28">
        <v>6</v>
      </c>
      <c r="D17" s="29">
        <v>29</v>
      </c>
      <c r="E17" s="29"/>
      <c r="F17" s="30">
        <f t="shared" si="3"/>
        <v>5</v>
      </c>
      <c r="G17" s="30">
        <f t="shared" si="4"/>
        <v>3</v>
      </c>
      <c r="H17" s="30"/>
      <c r="I17" s="30">
        <f t="shared" si="5"/>
        <v>23</v>
      </c>
      <c r="J17" s="66">
        <v>18</v>
      </c>
      <c r="K17" s="30">
        <v>3</v>
      </c>
      <c r="L17" s="30">
        <v>2</v>
      </c>
      <c r="M17" s="31"/>
      <c r="N17" s="47">
        <f t="shared" si="1"/>
        <v>0.7931034482758621</v>
      </c>
      <c r="O17" s="88" t="s">
        <v>55</v>
      </c>
      <c r="P17" s="60">
        <v>9</v>
      </c>
      <c r="Q17" s="53">
        <f t="shared" si="2"/>
        <v>79.3103448275862</v>
      </c>
      <c r="R17" s="2" t="s">
        <v>24</v>
      </c>
      <c r="V17" s="63">
        <f>I17/D17</f>
        <v>0.7931034482758621</v>
      </c>
    </row>
    <row r="18" spans="1:22" ht="19.5" customHeight="1">
      <c r="A18" s="26">
        <v>11</v>
      </c>
      <c r="B18" s="27" t="s">
        <v>6</v>
      </c>
      <c r="C18" s="28">
        <v>10</v>
      </c>
      <c r="D18" s="29">
        <v>40</v>
      </c>
      <c r="E18" s="29"/>
      <c r="F18" s="30">
        <f t="shared" si="3"/>
        <v>6</v>
      </c>
      <c r="G18" s="30">
        <f t="shared" si="4"/>
        <v>5</v>
      </c>
      <c r="H18" s="30"/>
      <c r="I18" s="30">
        <f t="shared" si="5"/>
        <v>31</v>
      </c>
      <c r="J18" s="66">
        <v>25</v>
      </c>
      <c r="K18" s="30">
        <v>5</v>
      </c>
      <c r="L18" s="30">
        <v>1</v>
      </c>
      <c r="M18" s="31"/>
      <c r="N18" s="47">
        <f t="shared" si="1"/>
        <v>0.775</v>
      </c>
      <c r="O18" s="89"/>
      <c r="P18" s="60">
        <v>21</v>
      </c>
      <c r="Q18" s="53">
        <f t="shared" si="2"/>
        <v>77.5</v>
      </c>
      <c r="R18" s="2" t="s">
        <v>26</v>
      </c>
      <c r="V18" s="63">
        <f aca="true" t="shared" si="7" ref="V18:V25">I18/D18</f>
        <v>0.775</v>
      </c>
    </row>
    <row r="19" spans="1:22" ht="18" customHeight="1">
      <c r="A19" s="26">
        <v>12</v>
      </c>
      <c r="B19" s="27" t="s">
        <v>13</v>
      </c>
      <c r="C19" s="28">
        <v>14</v>
      </c>
      <c r="D19" s="29">
        <v>77</v>
      </c>
      <c r="E19" s="29"/>
      <c r="F19" s="30">
        <f t="shared" si="3"/>
        <v>21</v>
      </c>
      <c r="G19" s="30">
        <f t="shared" si="4"/>
        <v>12</v>
      </c>
      <c r="H19" s="30"/>
      <c r="I19" s="30">
        <f t="shared" si="5"/>
        <v>61</v>
      </c>
      <c r="J19" s="66">
        <v>40</v>
      </c>
      <c r="K19" s="30">
        <v>12</v>
      </c>
      <c r="L19" s="30">
        <v>9</v>
      </c>
      <c r="M19" s="31"/>
      <c r="N19" s="47">
        <f t="shared" si="1"/>
        <v>0.7922077922077922</v>
      </c>
      <c r="O19" s="89"/>
      <c r="P19" s="61">
        <v>13</v>
      </c>
      <c r="Q19" s="53">
        <f t="shared" si="2"/>
        <v>79.22077922077922</v>
      </c>
      <c r="R19" s="2" t="s">
        <v>26</v>
      </c>
      <c r="V19" s="63">
        <f t="shared" si="7"/>
        <v>0.7922077922077922</v>
      </c>
    </row>
    <row r="20" spans="1:22" ht="17.25" customHeight="1">
      <c r="A20" s="26">
        <v>13</v>
      </c>
      <c r="B20" s="27" t="s">
        <v>14</v>
      </c>
      <c r="C20" s="28">
        <v>10</v>
      </c>
      <c r="D20" s="29">
        <v>63</v>
      </c>
      <c r="E20" s="29">
        <v>13</v>
      </c>
      <c r="F20" s="30">
        <f t="shared" si="3"/>
        <v>28</v>
      </c>
      <c r="G20" s="30">
        <f t="shared" si="4"/>
        <v>1</v>
      </c>
      <c r="H20" s="30"/>
      <c r="I20" s="30">
        <f t="shared" si="5"/>
        <v>50</v>
      </c>
      <c r="J20" s="66">
        <v>22</v>
      </c>
      <c r="K20" s="30">
        <v>1</v>
      </c>
      <c r="L20" s="30">
        <v>27</v>
      </c>
      <c r="M20" s="31"/>
      <c r="N20" s="47">
        <f t="shared" si="1"/>
        <v>0.7936507936507936</v>
      </c>
      <c r="O20" s="89"/>
      <c r="P20" s="61">
        <v>15</v>
      </c>
      <c r="Q20" s="53">
        <f t="shared" si="2"/>
        <v>79.36507936507937</v>
      </c>
      <c r="R20" s="2" t="s">
        <v>26</v>
      </c>
      <c r="V20" s="63">
        <f t="shared" si="7"/>
        <v>0.7936507936507936</v>
      </c>
    </row>
    <row r="21" spans="1:22" ht="16.5" customHeight="1">
      <c r="A21" s="26">
        <v>14</v>
      </c>
      <c r="B21" s="27" t="s">
        <v>7</v>
      </c>
      <c r="C21" s="34">
        <v>10</v>
      </c>
      <c r="D21" s="30">
        <v>34</v>
      </c>
      <c r="E21" s="30"/>
      <c r="F21" s="30">
        <f t="shared" si="3"/>
        <v>17</v>
      </c>
      <c r="G21" s="30">
        <f t="shared" si="4"/>
        <v>4</v>
      </c>
      <c r="H21" s="30"/>
      <c r="I21" s="30">
        <f t="shared" si="5"/>
        <v>23</v>
      </c>
      <c r="J21" s="66">
        <v>6</v>
      </c>
      <c r="K21" s="30">
        <v>4</v>
      </c>
      <c r="L21" s="30">
        <v>13</v>
      </c>
      <c r="M21" s="30"/>
      <c r="N21" s="47">
        <f t="shared" si="1"/>
        <v>0.6764705882352942</v>
      </c>
      <c r="O21" s="89"/>
      <c r="P21" s="61">
        <v>5</v>
      </c>
      <c r="Q21" s="53">
        <f t="shared" si="2"/>
        <v>67.64705882352942</v>
      </c>
      <c r="R21" s="2" t="s">
        <v>28</v>
      </c>
      <c r="S21" s="2" t="s">
        <v>36</v>
      </c>
      <c r="V21" s="63">
        <f t="shared" si="7"/>
        <v>0.6764705882352942</v>
      </c>
    </row>
    <row r="22" spans="1:22" ht="17.25" customHeight="1">
      <c r="A22" s="26">
        <v>15</v>
      </c>
      <c r="B22" s="27" t="s">
        <v>15</v>
      </c>
      <c r="C22" s="28">
        <v>11</v>
      </c>
      <c r="D22" s="29">
        <v>41</v>
      </c>
      <c r="E22" s="29">
        <v>14</v>
      </c>
      <c r="F22" s="30">
        <f t="shared" si="3"/>
        <v>24</v>
      </c>
      <c r="G22" s="30">
        <f t="shared" si="4"/>
        <v>0</v>
      </c>
      <c r="H22" s="30"/>
      <c r="I22" s="30">
        <f t="shared" si="5"/>
        <v>32</v>
      </c>
      <c r="J22" s="66">
        <v>8</v>
      </c>
      <c r="K22" s="30">
        <v>0</v>
      </c>
      <c r="L22" s="30">
        <f>3+14+7</f>
        <v>24</v>
      </c>
      <c r="M22" s="31"/>
      <c r="N22" s="47">
        <f t="shared" si="1"/>
        <v>0.7804878048780488</v>
      </c>
      <c r="O22" s="89"/>
      <c r="P22" s="61">
        <v>6</v>
      </c>
      <c r="Q22" s="53">
        <f t="shared" si="2"/>
        <v>78.04878048780488</v>
      </c>
      <c r="R22" s="2" t="s">
        <v>26</v>
      </c>
      <c r="V22" s="63">
        <f t="shared" si="7"/>
        <v>0.7804878048780488</v>
      </c>
    </row>
    <row r="23" spans="1:22" ht="18.75" customHeight="1">
      <c r="A23" s="26">
        <v>16</v>
      </c>
      <c r="B23" s="27" t="s">
        <v>16</v>
      </c>
      <c r="C23" s="28">
        <v>11</v>
      </c>
      <c r="D23" s="29">
        <v>37</v>
      </c>
      <c r="E23" s="29"/>
      <c r="F23" s="30">
        <f t="shared" si="3"/>
        <v>14</v>
      </c>
      <c r="G23" s="30">
        <f t="shared" si="4"/>
        <v>1</v>
      </c>
      <c r="H23" s="30"/>
      <c r="I23" s="30">
        <f t="shared" si="5"/>
        <v>29</v>
      </c>
      <c r="J23" s="66">
        <v>15</v>
      </c>
      <c r="K23" s="30">
        <v>1</v>
      </c>
      <c r="L23" s="30">
        <f>11+2</f>
        <v>13</v>
      </c>
      <c r="M23" s="31"/>
      <c r="N23" s="47">
        <f t="shared" si="1"/>
        <v>0.7837837837837838</v>
      </c>
      <c r="O23" s="89"/>
      <c r="P23" s="61">
        <v>5</v>
      </c>
      <c r="Q23" s="53">
        <f t="shared" si="2"/>
        <v>78.37837837837837</v>
      </c>
      <c r="R23" s="2" t="s">
        <v>26</v>
      </c>
      <c r="V23" s="63">
        <f t="shared" si="7"/>
        <v>0.7837837837837838</v>
      </c>
    </row>
    <row r="24" spans="1:22" ht="17.25" customHeight="1">
      <c r="A24" s="26">
        <v>17</v>
      </c>
      <c r="B24" s="27" t="s">
        <v>17</v>
      </c>
      <c r="C24" s="28">
        <v>12</v>
      </c>
      <c r="D24" s="29">
        <v>40</v>
      </c>
      <c r="E24" s="29"/>
      <c r="F24" s="30">
        <f t="shared" si="3"/>
        <v>17</v>
      </c>
      <c r="G24" s="30">
        <f t="shared" si="4"/>
        <v>4</v>
      </c>
      <c r="H24" s="30"/>
      <c r="I24" s="30">
        <f t="shared" si="5"/>
        <v>32</v>
      </c>
      <c r="J24" s="66">
        <f>10+5</f>
        <v>15</v>
      </c>
      <c r="K24" s="30">
        <v>4</v>
      </c>
      <c r="L24" s="30">
        <v>13</v>
      </c>
      <c r="M24" s="31"/>
      <c r="N24" s="47">
        <f t="shared" si="1"/>
        <v>0.8</v>
      </c>
      <c r="O24" s="89"/>
      <c r="P24" s="61">
        <v>5</v>
      </c>
      <c r="Q24" s="53">
        <f t="shared" si="2"/>
        <v>80</v>
      </c>
      <c r="R24" s="2" t="s">
        <v>26</v>
      </c>
      <c r="V24" s="63">
        <f t="shared" si="7"/>
        <v>0.8</v>
      </c>
    </row>
    <row r="25" spans="1:22" ht="18.75" customHeight="1" thickBot="1">
      <c r="A25" s="39">
        <v>18</v>
      </c>
      <c r="B25" s="40" t="s">
        <v>18</v>
      </c>
      <c r="C25" s="41">
        <v>10</v>
      </c>
      <c r="D25" s="42">
        <v>35</v>
      </c>
      <c r="E25" s="42"/>
      <c r="F25" s="43">
        <f t="shared" si="3"/>
        <v>12</v>
      </c>
      <c r="G25" s="30">
        <f t="shared" si="4"/>
        <v>2</v>
      </c>
      <c r="H25" s="43"/>
      <c r="I25" s="43">
        <f t="shared" si="5"/>
        <v>27</v>
      </c>
      <c r="J25" s="96">
        <v>15</v>
      </c>
      <c r="K25" s="43">
        <v>2</v>
      </c>
      <c r="L25" s="44">
        <v>10</v>
      </c>
      <c r="M25" s="45"/>
      <c r="N25" s="47">
        <f t="shared" si="1"/>
        <v>0.7714285714285715</v>
      </c>
      <c r="O25" s="90"/>
      <c r="P25" s="61">
        <v>6</v>
      </c>
      <c r="Q25" s="55">
        <f t="shared" si="2"/>
        <v>77.14285714285715</v>
      </c>
      <c r="R25" s="2" t="s">
        <v>26</v>
      </c>
      <c r="V25" s="63">
        <f t="shared" si="7"/>
        <v>0.7714285714285715</v>
      </c>
    </row>
    <row r="26" spans="1:17" ht="19.5" customHeight="1" thickBot="1">
      <c r="A26" s="84" t="s">
        <v>22</v>
      </c>
      <c r="B26" s="85"/>
      <c r="C26" s="10">
        <f>C6+C16</f>
        <v>194</v>
      </c>
      <c r="D26" s="10">
        <f aca="true" t="shared" si="8" ref="D26:P26">D6+D16</f>
        <v>957</v>
      </c>
      <c r="E26" s="10">
        <f t="shared" si="8"/>
        <v>40</v>
      </c>
      <c r="F26" s="10">
        <f t="shared" si="8"/>
        <v>341</v>
      </c>
      <c r="G26" s="10">
        <f t="shared" si="8"/>
        <v>171</v>
      </c>
      <c r="H26" s="10">
        <f t="shared" si="8"/>
        <v>0</v>
      </c>
      <c r="I26" s="10">
        <f t="shared" si="8"/>
        <v>661</v>
      </c>
      <c r="J26" s="10">
        <f t="shared" si="8"/>
        <v>320</v>
      </c>
      <c r="K26" s="10">
        <f t="shared" si="8"/>
        <v>171</v>
      </c>
      <c r="L26" s="10">
        <f t="shared" si="8"/>
        <v>170</v>
      </c>
      <c r="M26" s="10">
        <f t="shared" si="8"/>
        <v>204</v>
      </c>
      <c r="N26" s="50">
        <v>0.7</v>
      </c>
      <c r="O26" s="10">
        <f t="shared" si="8"/>
        <v>78</v>
      </c>
      <c r="P26" s="65">
        <f t="shared" si="8"/>
        <v>85</v>
      </c>
      <c r="Q26" s="56">
        <f>(Q6+Q16)/2</f>
        <v>70.35056446821153</v>
      </c>
    </row>
    <row r="27" spans="1:17" ht="15" customHeight="1">
      <c r="A27" s="4"/>
      <c r="B27" s="4"/>
      <c r="C27" s="4"/>
      <c r="D27" s="18"/>
      <c r="E27" s="18"/>
      <c r="F27" s="18"/>
      <c r="G27" s="18"/>
      <c r="H27" s="18"/>
      <c r="I27" s="18"/>
      <c r="J27" s="18"/>
      <c r="K27" s="18"/>
      <c r="L27" s="18"/>
      <c r="M27" s="18"/>
      <c r="N27" s="18"/>
      <c r="O27" s="18"/>
      <c r="P27" s="18"/>
      <c r="Q27" s="18"/>
    </row>
    <row r="28" spans="1:17" ht="15.75">
      <c r="A28" s="80" t="s">
        <v>54</v>
      </c>
      <c r="B28" s="80"/>
      <c r="C28" s="80"/>
      <c r="D28" s="80"/>
      <c r="E28" s="80"/>
      <c r="F28" s="80"/>
      <c r="G28" s="80"/>
      <c r="H28" s="80"/>
      <c r="I28" s="80"/>
      <c r="J28" s="80"/>
      <c r="K28" s="80"/>
      <c r="L28" s="80"/>
      <c r="M28" s="80"/>
      <c r="N28" s="80"/>
      <c r="O28" s="80"/>
      <c r="P28" s="80"/>
      <c r="Q28" s="80"/>
    </row>
    <row r="29" spans="1:17" ht="15.75">
      <c r="A29" s="4"/>
      <c r="B29" s="4"/>
      <c r="C29" s="4"/>
      <c r="D29" s="18"/>
      <c r="E29" s="18"/>
      <c r="F29" s="18"/>
      <c r="G29" s="18"/>
      <c r="H29" s="18"/>
      <c r="I29" s="18"/>
      <c r="J29" s="18"/>
      <c r="K29" s="18"/>
      <c r="L29" s="18" t="s">
        <v>37</v>
      </c>
      <c r="M29" s="18"/>
      <c r="N29" s="18"/>
      <c r="O29" s="18"/>
      <c r="P29" s="18"/>
      <c r="Q29" s="18"/>
    </row>
    <row r="30" spans="1:17" ht="15.75">
      <c r="A30" s="4"/>
      <c r="B30" s="4"/>
      <c r="C30" s="4"/>
      <c r="D30" s="18"/>
      <c r="E30" s="18"/>
      <c r="F30" s="18"/>
      <c r="G30" s="18"/>
      <c r="H30" s="18"/>
      <c r="I30" s="18"/>
      <c r="J30" s="18"/>
      <c r="K30" s="18"/>
      <c r="L30" s="18"/>
      <c r="M30" s="18"/>
      <c r="N30" s="18"/>
      <c r="O30" s="18"/>
      <c r="P30" s="18"/>
      <c r="Q30" s="18"/>
    </row>
    <row r="31" spans="1:17" ht="15.75">
      <c r="A31" s="4"/>
      <c r="B31" s="4"/>
      <c r="C31" s="4"/>
      <c r="D31" s="18"/>
      <c r="E31" s="18"/>
      <c r="F31" s="18"/>
      <c r="G31" s="18"/>
      <c r="H31" s="18"/>
      <c r="I31" s="18"/>
      <c r="J31" s="18"/>
      <c r="K31" s="18"/>
      <c r="L31" s="18"/>
      <c r="M31" s="18"/>
      <c r="N31" s="18"/>
      <c r="O31" s="18"/>
      <c r="P31" s="18"/>
      <c r="Q31" s="18"/>
    </row>
    <row r="32" spans="1:17" ht="15.75">
      <c r="A32" s="4"/>
      <c r="B32" s="4"/>
      <c r="C32" s="4"/>
      <c r="D32" s="18"/>
      <c r="E32" s="18"/>
      <c r="F32" s="18"/>
      <c r="G32" s="18"/>
      <c r="H32" s="18"/>
      <c r="I32" s="18"/>
      <c r="J32" s="18"/>
      <c r="K32" s="18"/>
      <c r="L32" s="18"/>
      <c r="M32" s="18"/>
      <c r="N32" s="18"/>
      <c r="O32" s="18"/>
      <c r="P32" s="18"/>
      <c r="Q32" s="18"/>
    </row>
    <row r="33" spans="1:17" ht="15.75">
      <c r="A33" s="4"/>
      <c r="B33" s="4"/>
      <c r="C33" s="4"/>
      <c r="D33" s="18"/>
      <c r="E33" s="18"/>
      <c r="F33" s="18"/>
      <c r="G33" s="18"/>
      <c r="H33" s="18"/>
      <c r="I33" s="18"/>
      <c r="J33" s="18"/>
      <c r="K33" s="18"/>
      <c r="L33" s="18"/>
      <c r="M33" s="18"/>
      <c r="N33" s="18"/>
      <c r="O33" s="18"/>
      <c r="P33" s="18"/>
      <c r="Q33" s="18"/>
    </row>
    <row r="34" spans="1:17" ht="15.75">
      <c r="A34" s="4"/>
      <c r="B34" s="4"/>
      <c r="C34" s="4"/>
      <c r="D34" s="18"/>
      <c r="E34" s="18"/>
      <c r="F34" s="18"/>
      <c r="G34" s="18"/>
      <c r="H34" s="18"/>
      <c r="I34" s="18"/>
      <c r="J34" s="18"/>
      <c r="K34" s="18"/>
      <c r="L34" s="18"/>
      <c r="M34" s="18"/>
      <c r="N34" s="18"/>
      <c r="O34" s="18"/>
      <c r="P34" s="18"/>
      <c r="Q34" s="18"/>
    </row>
    <row r="35" spans="1:17" ht="15.75">
      <c r="A35" s="4"/>
      <c r="B35" s="4"/>
      <c r="C35" s="4"/>
      <c r="D35" s="18"/>
      <c r="E35" s="18"/>
      <c r="F35" s="18"/>
      <c r="G35" s="18"/>
      <c r="H35" s="18"/>
      <c r="I35" s="18"/>
      <c r="J35" s="18"/>
      <c r="K35" s="18"/>
      <c r="L35" s="18"/>
      <c r="M35" s="18"/>
      <c r="N35" s="18"/>
      <c r="O35" s="18"/>
      <c r="P35" s="18"/>
      <c r="Q35" s="18"/>
    </row>
    <row r="36" spans="1:17" ht="15.75">
      <c r="A36" s="4"/>
      <c r="B36" s="4"/>
      <c r="C36" s="4"/>
      <c r="D36" s="18"/>
      <c r="E36" s="18"/>
      <c r="F36" s="18"/>
      <c r="G36" s="18"/>
      <c r="H36" s="18"/>
      <c r="I36" s="18"/>
      <c r="J36" s="18"/>
      <c r="K36" s="18"/>
      <c r="L36" s="18"/>
      <c r="M36" s="18"/>
      <c r="N36" s="18"/>
      <c r="O36" s="18"/>
      <c r="P36" s="18"/>
      <c r="Q36" s="18"/>
    </row>
    <row r="37" spans="1:17" ht="15.75">
      <c r="A37" s="4"/>
      <c r="B37" s="4"/>
      <c r="C37" s="4"/>
      <c r="D37" s="18"/>
      <c r="E37" s="18"/>
      <c r="F37" s="18"/>
      <c r="G37" s="18"/>
      <c r="H37" s="18"/>
      <c r="I37" s="18"/>
      <c r="J37" s="18"/>
      <c r="K37" s="18"/>
      <c r="L37" s="18"/>
      <c r="M37" s="18"/>
      <c r="N37" s="18"/>
      <c r="O37" s="18"/>
      <c r="P37" s="18"/>
      <c r="Q37" s="18"/>
    </row>
    <row r="38" spans="1:17" ht="15.75">
      <c r="A38" s="4"/>
      <c r="B38" s="4"/>
      <c r="C38" s="4"/>
      <c r="D38" s="18"/>
      <c r="E38" s="18"/>
      <c r="F38" s="18"/>
      <c r="G38" s="18"/>
      <c r="H38" s="18"/>
      <c r="I38" s="18"/>
      <c r="J38" s="18"/>
      <c r="K38" s="18"/>
      <c r="L38" s="18"/>
      <c r="M38" s="18"/>
      <c r="N38" s="18"/>
      <c r="O38" s="18"/>
      <c r="P38" s="18"/>
      <c r="Q38" s="18"/>
    </row>
    <row r="39" spans="1:17" ht="15.75">
      <c r="A39" s="4"/>
      <c r="B39" s="4"/>
      <c r="C39" s="4"/>
      <c r="D39" s="18"/>
      <c r="E39" s="18"/>
      <c r="F39" s="18"/>
      <c r="G39" s="18"/>
      <c r="H39" s="18"/>
      <c r="I39" s="18"/>
      <c r="J39" s="18"/>
      <c r="K39" s="18"/>
      <c r="L39" s="18"/>
      <c r="M39" s="18"/>
      <c r="N39" s="18"/>
      <c r="O39" s="18"/>
      <c r="P39" s="18"/>
      <c r="Q39" s="18"/>
    </row>
    <row r="40" spans="1:17" ht="15.75">
      <c r="A40" s="4"/>
      <c r="B40" s="4"/>
      <c r="C40" s="4"/>
      <c r="D40" s="18"/>
      <c r="E40" s="18"/>
      <c r="F40" s="18"/>
      <c r="G40" s="18"/>
      <c r="H40" s="18"/>
      <c r="I40" s="18"/>
      <c r="J40" s="18"/>
      <c r="K40" s="18"/>
      <c r="L40" s="18"/>
      <c r="M40" s="18"/>
      <c r="N40" s="18"/>
      <c r="O40" s="18"/>
      <c r="P40" s="18"/>
      <c r="Q40" s="18"/>
    </row>
    <row r="41" spans="1:17" ht="15.75">
      <c r="A41" s="4"/>
      <c r="B41" s="4"/>
      <c r="C41" s="4"/>
      <c r="D41" s="18"/>
      <c r="E41" s="18"/>
      <c r="F41" s="18"/>
      <c r="G41" s="18"/>
      <c r="H41" s="18"/>
      <c r="I41" s="18"/>
      <c r="J41" s="18"/>
      <c r="K41" s="18"/>
      <c r="L41" s="18"/>
      <c r="M41" s="18"/>
      <c r="N41" s="18"/>
      <c r="O41" s="18"/>
      <c r="P41" s="18"/>
      <c r="Q41" s="18"/>
    </row>
    <row r="42" spans="1:17" ht="15.75">
      <c r="A42" s="4"/>
      <c r="B42" s="4"/>
      <c r="C42" s="4"/>
      <c r="D42" s="18"/>
      <c r="E42" s="18"/>
      <c r="F42" s="18"/>
      <c r="G42" s="18"/>
      <c r="H42" s="18"/>
      <c r="I42" s="18"/>
      <c r="J42" s="18"/>
      <c r="K42" s="18"/>
      <c r="L42" s="18"/>
      <c r="M42" s="18"/>
      <c r="N42" s="18"/>
      <c r="O42" s="18"/>
      <c r="P42" s="18"/>
      <c r="Q42" s="18"/>
    </row>
    <row r="43" spans="1:17" ht="15.75">
      <c r="A43" s="4"/>
      <c r="B43" s="4"/>
      <c r="C43" s="4"/>
      <c r="D43" s="18"/>
      <c r="E43" s="18"/>
      <c r="F43" s="18"/>
      <c r="G43" s="18"/>
      <c r="H43" s="18"/>
      <c r="I43" s="18"/>
      <c r="J43" s="18"/>
      <c r="K43" s="18"/>
      <c r="L43" s="18"/>
      <c r="M43" s="18"/>
      <c r="N43" s="18"/>
      <c r="O43" s="18"/>
      <c r="P43" s="18"/>
      <c r="Q43" s="18"/>
    </row>
    <row r="44" spans="1:17" ht="15.75">
      <c r="A44" s="4"/>
      <c r="B44" s="4"/>
      <c r="C44" s="4"/>
      <c r="D44" s="18"/>
      <c r="E44" s="18"/>
      <c r="F44" s="18"/>
      <c r="G44" s="18"/>
      <c r="H44" s="18"/>
      <c r="I44" s="18"/>
      <c r="J44" s="18"/>
      <c r="K44" s="18"/>
      <c r="L44" s="18"/>
      <c r="M44" s="18"/>
      <c r="N44" s="18"/>
      <c r="O44" s="18"/>
      <c r="P44" s="18"/>
      <c r="Q44" s="18"/>
    </row>
    <row r="45" spans="1:17" ht="15.75">
      <c r="A45" s="4"/>
      <c r="B45" s="4"/>
      <c r="C45" s="4"/>
      <c r="D45" s="18"/>
      <c r="E45" s="18"/>
      <c r="F45" s="18"/>
      <c r="G45" s="18"/>
      <c r="H45" s="18"/>
      <c r="I45" s="18"/>
      <c r="J45" s="18"/>
      <c r="K45" s="18"/>
      <c r="L45" s="18"/>
      <c r="M45" s="18"/>
      <c r="N45" s="18"/>
      <c r="O45" s="18"/>
      <c r="P45" s="18"/>
      <c r="Q45" s="18"/>
    </row>
    <row r="46" spans="1:17" ht="15.75">
      <c r="A46" s="4"/>
      <c r="B46" s="4"/>
      <c r="C46" s="4"/>
      <c r="D46" s="18"/>
      <c r="E46" s="18"/>
      <c r="F46" s="18"/>
      <c r="G46" s="18"/>
      <c r="H46" s="18"/>
      <c r="I46" s="18"/>
      <c r="J46" s="18"/>
      <c r="K46" s="18"/>
      <c r="L46" s="18"/>
      <c r="M46" s="18"/>
      <c r="N46" s="18"/>
      <c r="O46" s="18"/>
      <c r="P46" s="18"/>
      <c r="Q46" s="18"/>
    </row>
    <row r="47" spans="1:17" ht="15.75">
      <c r="A47" s="4"/>
      <c r="B47" s="4"/>
      <c r="C47" s="4"/>
      <c r="D47" s="18"/>
      <c r="E47" s="18"/>
      <c r="F47" s="18"/>
      <c r="G47" s="18"/>
      <c r="H47" s="18"/>
      <c r="I47" s="18"/>
      <c r="J47" s="18"/>
      <c r="K47" s="18"/>
      <c r="L47" s="18"/>
      <c r="M47" s="18"/>
      <c r="N47" s="18"/>
      <c r="O47" s="18"/>
      <c r="P47" s="18"/>
      <c r="Q47" s="18"/>
    </row>
    <row r="48" spans="1:17" ht="15.75">
      <c r="A48" s="4"/>
      <c r="B48" s="4"/>
      <c r="C48" s="4"/>
      <c r="D48" s="18"/>
      <c r="E48" s="18"/>
      <c r="F48" s="18"/>
      <c r="G48" s="18"/>
      <c r="H48" s="18"/>
      <c r="I48" s="18"/>
      <c r="J48" s="18"/>
      <c r="K48" s="18"/>
      <c r="L48" s="18"/>
      <c r="M48" s="18"/>
      <c r="N48" s="18"/>
      <c r="O48" s="18"/>
      <c r="P48" s="18"/>
      <c r="Q48" s="18"/>
    </row>
    <row r="49" spans="1:17" ht="15.75">
      <c r="A49" s="4"/>
      <c r="B49" s="4"/>
      <c r="C49" s="4"/>
      <c r="D49" s="18"/>
      <c r="E49" s="18"/>
      <c r="F49" s="18"/>
      <c r="G49" s="18"/>
      <c r="H49" s="18"/>
      <c r="I49" s="18"/>
      <c r="J49" s="18"/>
      <c r="K49" s="18"/>
      <c r="L49" s="18"/>
      <c r="M49" s="18"/>
      <c r="N49" s="18"/>
      <c r="O49" s="18"/>
      <c r="P49" s="18"/>
      <c r="Q49" s="18"/>
    </row>
    <row r="50" spans="1:17" ht="15.75">
      <c r="A50" s="4"/>
      <c r="B50" s="4"/>
      <c r="C50" s="4"/>
      <c r="D50" s="18"/>
      <c r="E50" s="18"/>
      <c r="F50" s="18"/>
      <c r="G50" s="18"/>
      <c r="H50" s="18"/>
      <c r="I50" s="18"/>
      <c r="J50" s="18"/>
      <c r="K50" s="18"/>
      <c r="L50" s="18"/>
      <c r="M50" s="18"/>
      <c r="N50" s="18"/>
      <c r="O50" s="18"/>
      <c r="P50" s="18"/>
      <c r="Q50" s="18"/>
    </row>
    <row r="51" spans="1:17" ht="15.75">
      <c r="A51" s="4"/>
      <c r="B51" s="4"/>
      <c r="C51" s="4"/>
      <c r="D51" s="18"/>
      <c r="E51" s="18"/>
      <c r="F51" s="18"/>
      <c r="G51" s="18"/>
      <c r="H51" s="18"/>
      <c r="I51" s="18"/>
      <c r="J51" s="18"/>
      <c r="K51" s="18"/>
      <c r="L51" s="18"/>
      <c r="M51" s="18"/>
      <c r="N51" s="18"/>
      <c r="O51" s="18"/>
      <c r="P51" s="18"/>
      <c r="Q51" s="18"/>
    </row>
    <row r="52" spans="1:17" ht="15.75">
      <c r="A52" s="4"/>
      <c r="B52" s="4"/>
      <c r="C52" s="4"/>
      <c r="D52" s="18"/>
      <c r="E52" s="18"/>
      <c r="F52" s="18"/>
      <c r="G52" s="18"/>
      <c r="H52" s="18"/>
      <c r="I52" s="18"/>
      <c r="J52" s="18"/>
      <c r="K52" s="18"/>
      <c r="L52" s="18"/>
      <c r="M52" s="18"/>
      <c r="N52" s="18"/>
      <c r="O52" s="18"/>
      <c r="P52" s="18"/>
      <c r="Q52" s="18"/>
    </row>
  </sheetData>
  <sheetProtection/>
  <mergeCells count="18">
    <mergeCell ref="A28:Q28"/>
    <mergeCell ref="I3:I4"/>
    <mergeCell ref="E3:E4"/>
    <mergeCell ref="Q3:Q4"/>
    <mergeCell ref="A26:B26"/>
    <mergeCell ref="A3:A4"/>
    <mergeCell ref="C3:C4"/>
    <mergeCell ref="B3:B4"/>
    <mergeCell ref="J3:L3"/>
    <mergeCell ref="O17:O25"/>
    <mergeCell ref="D3:D4"/>
    <mergeCell ref="F3:F4"/>
    <mergeCell ref="G3:H3"/>
    <mergeCell ref="A1:Q1"/>
    <mergeCell ref="M3:M4"/>
    <mergeCell ref="O3:O4"/>
    <mergeCell ref="P3:P4"/>
    <mergeCell ref="N3:N4"/>
  </mergeCells>
  <printOptions horizontalCentered="1"/>
  <pageMargins left="0.1968503937007874" right="0.1968503937007874" top="0.1968503937007874" bottom="0.1968503937007874" header="0.31496062992125984" footer="0.31496062992125984"/>
  <pageSetup fitToHeight="3" horizontalDpi="600" verticalDpi="600" orientation="landscape" paperSize="9" scale="7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Duong Xuan Tuan</cp:lastModifiedBy>
  <cp:lastPrinted>2021-10-17T03:24:54Z</cp:lastPrinted>
  <dcterms:created xsi:type="dcterms:W3CDTF">2015-02-04T06:08:49Z</dcterms:created>
  <dcterms:modified xsi:type="dcterms:W3CDTF">2021-12-03T02:15:30Z</dcterms:modified>
  <cp:category/>
  <cp:version/>
  <cp:contentType/>
  <cp:contentStatus/>
</cp:coreProperties>
</file>